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180" yWindow="3660" windowWidth="24380" windowHeight="9200" tabRatio="308"/>
  </bookViews>
  <sheets>
    <sheet name="Feuil1" sheetId="1" r:id="rId1"/>
  </sheets>
  <definedNames>
    <definedName name="_xlnm.Print_Area" localSheetId="0">Feuil1!$B$2:$I$30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43" i="1"/>
  <c r="L43"/>
  <c r="E43"/>
  <c r="K43"/>
  <c r="D43"/>
  <c r="J43"/>
  <c r="G43"/>
  <c r="H43"/>
  <c r="C43"/>
  <c r="F42"/>
  <c r="L42"/>
  <c r="E42"/>
  <c r="K42"/>
  <c r="D42"/>
  <c r="J42"/>
  <c r="G42"/>
  <c r="H42"/>
  <c r="C42"/>
  <c r="F41"/>
  <c r="L41"/>
  <c r="E41"/>
  <c r="K41"/>
  <c r="D41"/>
  <c r="J41"/>
  <c r="G41"/>
  <c r="H41"/>
  <c r="C41"/>
  <c r="F40"/>
  <c r="L40"/>
  <c r="E40"/>
  <c r="K40"/>
  <c r="D40"/>
  <c r="J40"/>
  <c r="G40"/>
  <c r="H40"/>
  <c r="C40"/>
  <c r="F39"/>
  <c r="L39"/>
  <c r="E39"/>
  <c r="K39"/>
  <c r="D39"/>
  <c r="J39"/>
  <c r="G39"/>
  <c r="H39"/>
  <c r="C39"/>
  <c r="F38"/>
  <c r="L38"/>
  <c r="E38"/>
  <c r="K38"/>
  <c r="D38"/>
  <c r="J38"/>
  <c r="G38"/>
  <c r="H38"/>
  <c r="C38"/>
  <c r="F37"/>
  <c r="L37"/>
  <c r="E37"/>
  <c r="K37"/>
  <c r="D37"/>
  <c r="J37"/>
  <c r="G37"/>
  <c r="H37"/>
  <c r="C37"/>
  <c r="F36"/>
  <c r="L36"/>
  <c r="E36"/>
  <c r="K36"/>
  <c r="D36"/>
  <c r="J36"/>
  <c r="G36"/>
  <c r="H36"/>
  <c r="C36"/>
  <c r="F35"/>
  <c r="L35"/>
  <c r="E35"/>
  <c r="K35"/>
  <c r="D35"/>
  <c r="J35"/>
  <c r="G35"/>
  <c r="H35"/>
  <c r="C35"/>
  <c r="F34"/>
  <c r="L34"/>
  <c r="E34"/>
  <c r="K34"/>
  <c r="D34"/>
  <c r="J34"/>
  <c r="G34"/>
  <c r="H34"/>
  <c r="C34"/>
  <c r="F33"/>
  <c r="L33"/>
  <c r="E33"/>
  <c r="K33"/>
  <c r="D33"/>
  <c r="J33"/>
  <c r="G33"/>
  <c r="H33"/>
  <c r="C33"/>
  <c r="F32"/>
  <c r="L32"/>
  <c r="E32"/>
  <c r="K32"/>
  <c r="D32"/>
  <c r="J32"/>
  <c r="G32"/>
  <c r="H32"/>
  <c r="C32"/>
  <c r="G26"/>
  <c r="G23"/>
  <c r="G22"/>
  <c r="G21"/>
  <c r="G20"/>
  <c r="G18"/>
  <c r="F18"/>
  <c r="H18"/>
  <c r="I18"/>
  <c r="F19"/>
  <c r="H19"/>
  <c r="I19"/>
  <c r="F20"/>
  <c r="H20"/>
  <c r="I20"/>
  <c r="F21"/>
  <c r="H21"/>
  <c r="I21"/>
  <c r="F22"/>
  <c r="H22"/>
  <c r="I22"/>
  <c r="F23"/>
  <c r="H23"/>
  <c r="I23"/>
  <c r="F25"/>
  <c r="H25"/>
  <c r="I25"/>
  <c r="F26"/>
  <c r="H26"/>
  <c r="D29"/>
  <c r="D30"/>
  <c r="E29"/>
  <c r="E30"/>
  <c r="E28"/>
  <c r="E27"/>
  <c r="E26"/>
  <c r="E25"/>
  <c r="E24"/>
  <c r="E23"/>
  <c r="E22"/>
  <c r="E21"/>
  <c r="E20"/>
  <c r="E19"/>
  <c r="E18"/>
  <c r="D26"/>
  <c r="D24"/>
  <c r="D23"/>
  <c r="D22"/>
  <c r="D21"/>
  <c r="D20"/>
  <c r="D19"/>
  <c r="D18"/>
  <c r="C30"/>
  <c r="C29"/>
  <c r="C28"/>
  <c r="C27"/>
  <c r="C26"/>
  <c r="C25"/>
  <c r="C24"/>
  <c r="C23"/>
  <c r="C22"/>
  <c r="C21"/>
  <c r="C20"/>
  <c r="C19"/>
  <c r="C18"/>
</calcChain>
</file>

<file path=xl/sharedStrings.xml><?xml version="1.0" encoding="utf-8"?>
<sst xmlns="http://schemas.openxmlformats.org/spreadsheetml/2006/main" count="26" uniqueCount="24">
  <si>
    <t>L 273-38</t>
  </si>
  <si>
    <t>Log10(E.h.o)</t>
  </si>
  <si>
    <t>VE</t>
  </si>
  <si>
    <t>Sh 3</t>
  </si>
  <si>
    <t>R</t>
  </si>
  <si>
    <t>L</t>
  </si>
  <si>
    <t>1597 ter</t>
  </si>
  <si>
    <t>6792 H</t>
  </si>
  <si>
    <t>6793 H</t>
  </si>
  <si>
    <t>6794 H</t>
  </si>
  <si>
    <t>4 et C</t>
  </si>
  <si>
    <t>1527 ter et bis</t>
  </si>
  <si>
    <t>n=32</t>
  </si>
  <si>
    <t>Sh 0</t>
  </si>
  <si>
    <t>III-21</t>
  </si>
  <si>
    <t>n</t>
  </si>
  <si>
    <t>x</t>
  </si>
  <si>
    <t>min</t>
  </si>
  <si>
    <t>max</t>
  </si>
  <si>
    <t>s</t>
  </si>
  <si>
    <t>v</t>
  </si>
  <si>
    <t>Dlog x</t>
    <phoneticPr fontId="2"/>
  </si>
  <si>
    <t>D logmin</t>
  </si>
  <si>
    <t>Dlogmax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</si>
</sst>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9"/>
      <name val="Geneva"/>
    </font>
    <font>
      <sz val="9"/>
      <name val="Geneva"/>
    </font>
    <font>
      <sz val="8"/>
      <name val="Geneva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top"/>
    </xf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left" vertical="top"/>
    </xf>
    <xf numFmtId="165" fontId="3" fillId="0" borderId="0" xfId="0" applyNumberFormat="1" applyFon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  <xf numFmtId="165" fontId="0" fillId="0" borderId="0" xfId="0" applyNumberFormat="1" applyFill="1"/>
    <xf numFmtId="165" fontId="0" fillId="0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9"/>
  <colors>
    <mruColors>
      <color rgb="FFFF00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0965392050439742"/>
          <c:y val="0.070671408575551"/>
          <c:w val="0.679417424177403"/>
          <c:h val="0.809187628190059"/>
        </c:manualLayout>
      </c:layout>
      <c:lineChart>
        <c:grouping val="standard"/>
        <c:ser>
          <c:idx val="0"/>
          <c:order val="0"/>
          <c:tx>
            <c:strRef>
              <c:f>Feuil1!$C$18</c:f>
              <c:strCache>
                <c:ptCount val="1"/>
                <c:pt idx="0">
                  <c:v>L 273-38</c:v>
                </c:pt>
              </c:strCache>
            </c:strRef>
          </c:tx>
          <c:spPr>
            <a:ln w="22225" cap="rnd" cmpd="sng" algn="ctr">
              <a:solidFill>
                <a:srgbClr val="00009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Feuil1!$B$19:$B$28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Feuil1!$C$19:$C$28</c:f>
              <c:numCache>
                <c:formatCode>0.000</c:formatCode>
                <c:ptCount val="10"/>
                <c:pt idx="0">
                  <c:v>0.069810950873435</c:v>
                </c:pt>
                <c:pt idx="1">
                  <c:v>0.0715019861904365</c:v>
                </c:pt>
                <c:pt idx="2">
                  <c:v>0.0651486246471571</c:v>
                </c:pt>
                <c:pt idx="3">
                  <c:v>0.00115512955408237</c:v>
                </c:pt>
                <c:pt idx="4">
                  <c:v>0.00507293287370647</c:v>
                </c:pt>
                <c:pt idx="5">
                  <c:v>-0.0159527494609701</c:v>
                </c:pt>
                <c:pt idx="6">
                  <c:v>-0.0069861208606663</c:v>
                </c:pt>
                <c:pt idx="7">
                  <c:v>0.0114446390036775</c:v>
                </c:pt>
                <c:pt idx="8">
                  <c:v>-0.00390948162498317</c:v>
                </c:pt>
                <c:pt idx="9">
                  <c:v>0.0144633403117194</c:v>
                </c:pt>
              </c:numCache>
            </c:numRef>
          </c:val>
        </c:ser>
        <c:ser>
          <c:idx val="1"/>
          <c:order val="1"/>
          <c:tx>
            <c:strRef>
              <c:f>Feuil1!$D$18</c:f>
              <c:strCache>
                <c:ptCount val="1"/>
                <c:pt idx="0">
                  <c:v>1597 ter</c:v>
                </c:pt>
              </c:strCache>
            </c:strRef>
          </c:tx>
          <c:spPr>
            <a:ln w="25400" cap="rnd" cmpd="sng" algn="ctr">
              <a:solidFill>
                <a:srgbClr val="FF00F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square"/>
            <c:size val="5"/>
            <c:spPr>
              <a:solidFill>
                <a:srgbClr val="FF00FF"/>
              </a:solidFill>
              <a:ln w="25400" cap="rnd" cmpd="sng" algn="ctr">
                <a:solidFill>
                  <a:srgbClr val="FF00FF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Feuil1!$B$19:$B$28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Feuil1!$D$19:$D$28</c:f>
              <c:numCache>
                <c:formatCode>0.000</c:formatCode>
                <c:ptCount val="10"/>
                <c:pt idx="0">
                  <c:v>0.0660508020001282</c:v>
                </c:pt>
                <c:pt idx="1">
                  <c:v>0.0817345284795732</c:v>
                </c:pt>
                <c:pt idx="2">
                  <c:v>0.0602630377907267</c:v>
                </c:pt>
                <c:pt idx="3">
                  <c:v>0.006764574914363</c:v>
                </c:pt>
                <c:pt idx="4">
                  <c:v>0.0207918567239873</c:v>
                </c:pt>
                <c:pt idx="5">
                  <c:v>-0.0303927751379609</c:v>
                </c:pt>
                <c:pt idx="7">
                  <c:v>0.00891557955180544</c:v>
                </c:pt>
              </c:numCache>
            </c:numRef>
          </c:val>
        </c:ser>
        <c:ser>
          <c:idx val="2"/>
          <c:order val="2"/>
          <c:tx>
            <c:strRef>
              <c:f>Feuil1!$E$18</c:f>
              <c:strCache>
                <c:ptCount val="1"/>
                <c:pt idx="0">
                  <c:v>1527 ter et bis</c:v>
                </c:pt>
              </c:strCache>
            </c:strRef>
          </c:tx>
          <c:spPr>
            <a:ln w="28575" cap="rnd" cmpd="sng" algn="ctr">
              <a:solidFill>
                <a:srgbClr val="FFFF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Feuil1!$B$19:$B$28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Feuil1!$E$19:$E$28</c:f>
              <c:numCache>
                <c:formatCode>0.000</c:formatCode>
                <c:ptCount val="10"/>
                <c:pt idx="0">
                  <c:v>0.0683107957310267</c:v>
                </c:pt>
                <c:pt idx="1">
                  <c:v>0.0716457685065663</c:v>
                </c:pt>
                <c:pt idx="2">
                  <c:v>0.054568273547076</c:v>
                </c:pt>
                <c:pt idx="3">
                  <c:v>0.00137222252631264</c:v>
                </c:pt>
                <c:pt idx="4">
                  <c:v>-0.0189047833637268</c:v>
                </c:pt>
                <c:pt idx="5">
                  <c:v>-0.0184246856968382</c:v>
                </c:pt>
                <c:pt idx="6">
                  <c:v>-0.0161195108931245</c:v>
                </c:pt>
                <c:pt idx="7">
                  <c:v>0.0118647207535707</c:v>
                </c:pt>
                <c:pt idx="8">
                  <c:v>0.00901744554501338</c:v>
                </c:pt>
                <c:pt idx="9">
                  <c:v>-0.00125944395111377</c:v>
                </c:pt>
              </c:numCache>
            </c:numRef>
          </c:val>
        </c:ser>
        <c:ser>
          <c:idx val="3"/>
          <c:order val="3"/>
          <c:tx>
            <c:strRef>
              <c:f>Feuil1!$F$18</c:f>
              <c:strCache>
                <c:ptCount val="1"/>
                <c:pt idx="0">
                  <c:v>6792 H</c:v>
                </c:pt>
              </c:strCache>
            </c:strRef>
          </c:tx>
          <c:spPr>
            <a:ln w="31750" cap="rnd" cmpd="sng" algn="ctr">
              <a:solidFill>
                <a:srgbClr val="00FFF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Feuil1!$B$19:$B$28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Feuil1!$F$19:$F$28</c:f>
              <c:numCache>
                <c:formatCode>0.000</c:formatCode>
                <c:ptCount val="10"/>
                <c:pt idx="0">
                  <c:v>0.06680544073371</c:v>
                </c:pt>
                <c:pt idx="1">
                  <c:v>0.0757948825800718</c:v>
                </c:pt>
                <c:pt idx="2">
                  <c:v>0.0577246065679502</c:v>
                </c:pt>
                <c:pt idx="3">
                  <c:v>-0.00430776614741979</c:v>
                </c:pt>
                <c:pt idx="4">
                  <c:v>-0.0338451331566631</c:v>
                </c:pt>
                <c:pt idx="6">
                  <c:v>-0.0128949804711866</c:v>
                </c:pt>
                <c:pt idx="7">
                  <c:v>0.0114446390036775</c:v>
                </c:pt>
              </c:numCache>
            </c:numRef>
          </c:val>
        </c:ser>
        <c:ser>
          <c:idx val="4"/>
          <c:order val="4"/>
          <c:tx>
            <c:strRef>
              <c:f>Feuil1!$G$18</c:f>
              <c:strCache>
                <c:ptCount val="1"/>
                <c:pt idx="0">
                  <c:v>6497</c:v>
                </c:pt>
              </c:strCache>
            </c:strRef>
          </c:tx>
          <c:marker>
            <c:symbol val="none"/>
          </c:marker>
          <c:cat>
            <c:numRef>
              <c:f>Feuil1!$B$19:$B$28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Feuil1!$G$19:$G$28</c:f>
              <c:numCache>
                <c:formatCode>0.000</c:formatCode>
                <c:ptCount val="10"/>
                <c:pt idx="1">
                  <c:v>0.0828567370675586</c:v>
                </c:pt>
                <c:pt idx="2">
                  <c:v>0.0577246065679502</c:v>
                </c:pt>
                <c:pt idx="3">
                  <c:v>0.0118789949458555</c:v>
                </c:pt>
                <c:pt idx="4">
                  <c:v>-0.0271117504976948</c:v>
                </c:pt>
                <c:pt idx="7">
                  <c:v>0.0114446390036775</c:v>
                </c:pt>
              </c:numCache>
            </c:numRef>
          </c:val>
        </c:ser>
        <c:ser>
          <c:idx val="5"/>
          <c:order val="5"/>
          <c:tx>
            <c:strRef>
              <c:f>Feuil1!$H$18</c:f>
              <c:strCache>
                <c:ptCount val="1"/>
                <c:pt idx="0">
                  <c:v>6793 H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Feuil1!$B$19:$B$28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Feuil1!$H$19:$H$28</c:f>
              <c:numCache>
                <c:formatCode>0.000</c:formatCode>
                <c:ptCount val="10"/>
                <c:pt idx="0">
                  <c:v>0.107100035592883</c:v>
                </c:pt>
                <c:pt idx="1">
                  <c:v>0.096645021553192</c:v>
                </c:pt>
                <c:pt idx="2">
                  <c:v>0.113840548546882</c:v>
                </c:pt>
                <c:pt idx="3">
                  <c:v>0.0375843951807575</c:v>
                </c:pt>
                <c:pt idx="4">
                  <c:v>-0.0204811715986817</c:v>
                </c:pt>
                <c:pt idx="6">
                  <c:v>0.0158767620988378</c:v>
                </c:pt>
                <c:pt idx="7">
                  <c:v>0.0252329234893109</c:v>
                </c:pt>
              </c:numCache>
            </c:numRef>
          </c:val>
        </c:ser>
        <c:ser>
          <c:idx val="6"/>
          <c:order val="6"/>
          <c:tx>
            <c:strRef>
              <c:f>Feuil1!$I$18</c:f>
              <c:strCache>
                <c:ptCount val="1"/>
                <c:pt idx="0">
                  <c:v>6794 H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Feuil1!$B$19:$B$28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Feuil1!$I$19:$I$28</c:f>
              <c:numCache>
                <c:formatCode>0.000</c:formatCode>
                <c:ptCount val="10"/>
                <c:pt idx="0">
                  <c:v>0.0838097796998092</c:v>
                </c:pt>
                <c:pt idx="1">
                  <c:v>0.110008983111173</c:v>
                </c:pt>
                <c:pt idx="2">
                  <c:v>0.126805525711249</c:v>
                </c:pt>
                <c:pt idx="3">
                  <c:v>0.0223444286240206</c:v>
                </c:pt>
                <c:pt idx="4">
                  <c:v>0.0407884851402409</c:v>
                </c:pt>
                <c:pt idx="6">
                  <c:v>0.0375960117920742</c:v>
                </c:pt>
              </c:numCache>
            </c:numRef>
          </c:val>
        </c:ser>
        <c:marker val="1"/>
        <c:axId val="239420936"/>
        <c:axId val="239424664"/>
      </c:lineChart>
      <c:catAx>
        <c:axId val="2394209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39424664"/>
        <c:crosses val="autoZero"/>
        <c:auto val="1"/>
        <c:lblAlgn val="ctr"/>
        <c:lblOffset val="100"/>
        <c:tickLblSkip val="1"/>
        <c:tickMarkSkip val="1"/>
      </c:catAx>
      <c:valAx>
        <c:axId val="239424664"/>
        <c:scaling>
          <c:orientation val="minMax"/>
          <c:max val="0.2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39420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805100540178049"/>
          <c:y val="0.25088367045992"/>
          <c:w val="0.1665205169026"/>
          <c:h val="0.470816616120865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0965392050439742"/>
          <c:y val="0.070671408575551"/>
          <c:w val="0.679417424177403"/>
          <c:h val="0.809187628190059"/>
        </c:manualLayout>
      </c:layout>
      <c:lineChart>
        <c:grouping val="standard"/>
        <c:ser>
          <c:idx val="0"/>
          <c:order val="0"/>
          <c:tx>
            <c:strRef>
              <c:f>Feuil1!$J$31</c:f>
              <c:strCache>
                <c:ptCount val="1"/>
                <c:pt idx="0">
                  <c:v>Dlog x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Feuil1!$I$32:$I$41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Feuil1!$J$32:$J$41</c:f>
              <c:numCache>
                <c:formatCode>0\.000</c:formatCode>
                <c:ptCount val="10"/>
                <c:pt idx="0">
                  <c:v>0.0772349689526419</c:v>
                </c:pt>
                <c:pt idx="1">
                  <c:v>0.0845146946958874</c:v>
                </c:pt>
                <c:pt idx="2">
                  <c:v>0.077505745796492</c:v>
                </c:pt>
                <c:pt idx="3">
                  <c:v>0.0111823547655314</c:v>
                </c:pt>
                <c:pt idx="4">
                  <c:v>-0.00404480075390068</c:v>
                </c:pt>
                <c:pt idx="5">
                  <c:v>-0.0215444321489366</c:v>
                </c:pt>
                <c:pt idx="6">
                  <c:v>0.00397815745179764</c:v>
                </c:pt>
                <c:pt idx="7">
                  <c:v>0.0134247969714176</c:v>
                </c:pt>
                <c:pt idx="8">
                  <c:v>0.00260207699822557</c:v>
                </c:pt>
                <c:pt idx="9">
                  <c:v>0.00667309588546749</c:v>
                </c:pt>
              </c:numCache>
            </c:numRef>
          </c:val>
        </c:ser>
        <c:ser>
          <c:idx val="1"/>
          <c:order val="1"/>
          <c:tx>
            <c:strRef>
              <c:f>Feuil1!$K$31</c:f>
              <c:strCache>
                <c:ptCount val="1"/>
                <c:pt idx="0">
                  <c:v>D logmin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Feuil1!$I$32:$I$41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Feuil1!$K$32:$K$41</c:f>
              <c:numCache>
                <c:formatCode>0\.000</c:formatCode>
                <c:ptCount val="10"/>
                <c:pt idx="0">
                  <c:v>0.0660508020001282</c:v>
                </c:pt>
                <c:pt idx="1">
                  <c:v>0.0715019861904365</c:v>
                </c:pt>
                <c:pt idx="2">
                  <c:v>0.054568273547076</c:v>
                </c:pt>
                <c:pt idx="3">
                  <c:v>-0.00430776614741979</c:v>
                </c:pt>
                <c:pt idx="4">
                  <c:v>-0.0338451331566631</c:v>
                </c:pt>
                <c:pt idx="5">
                  <c:v>-0.0303927751379609</c:v>
                </c:pt>
                <c:pt idx="6">
                  <c:v>-0.0161195108931245</c:v>
                </c:pt>
                <c:pt idx="7">
                  <c:v>0.00891557955180544</c:v>
                </c:pt>
                <c:pt idx="8">
                  <c:v>-0.00390948162498317</c:v>
                </c:pt>
                <c:pt idx="9">
                  <c:v>-0.00125944395111377</c:v>
                </c:pt>
              </c:numCache>
            </c:numRef>
          </c:val>
        </c:ser>
        <c:ser>
          <c:idx val="2"/>
          <c:order val="2"/>
          <c:tx>
            <c:strRef>
              <c:f>Feuil1!$L$31</c:f>
              <c:strCache>
                <c:ptCount val="1"/>
                <c:pt idx="0">
                  <c:v>Dlogmax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Feuil1!$I$32:$I$41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Feuil1!$L$32:$L$41</c:f>
              <c:numCache>
                <c:formatCode>0\.000</c:formatCode>
                <c:ptCount val="10"/>
                <c:pt idx="0">
                  <c:v>0.107100035592883</c:v>
                </c:pt>
                <c:pt idx="1">
                  <c:v>0.110008983111173</c:v>
                </c:pt>
                <c:pt idx="2">
                  <c:v>0.126805525711249</c:v>
                </c:pt>
                <c:pt idx="3">
                  <c:v>0.0375843951807575</c:v>
                </c:pt>
                <c:pt idx="4">
                  <c:v>0.0407884851402409</c:v>
                </c:pt>
                <c:pt idx="5">
                  <c:v>-0.0159527494609701</c:v>
                </c:pt>
                <c:pt idx="6">
                  <c:v>0.0375960117920742</c:v>
                </c:pt>
                <c:pt idx="7">
                  <c:v>0.0252329234893109</c:v>
                </c:pt>
                <c:pt idx="8">
                  <c:v>0.00901744554501338</c:v>
                </c:pt>
                <c:pt idx="9">
                  <c:v>0.0144633403117194</c:v>
                </c:pt>
              </c:numCache>
            </c:numRef>
          </c:val>
        </c:ser>
        <c:marker val="1"/>
        <c:axId val="239466392"/>
        <c:axId val="239470216"/>
      </c:lineChart>
      <c:catAx>
        <c:axId val="2394663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39470216"/>
        <c:crosses val="autoZero"/>
        <c:auto val="1"/>
        <c:lblAlgn val="ctr"/>
        <c:lblOffset val="100"/>
        <c:tickLblSkip val="1"/>
        <c:tickMarkSkip val="1"/>
      </c:catAx>
      <c:valAx>
        <c:axId val="239470216"/>
        <c:scaling>
          <c:orientation val="minMax"/>
          <c:max val="0.2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\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394663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100540178049"/>
          <c:y val="0.141343034417518"/>
          <c:w val="0.1665205169026"/>
          <c:h val="0.343608135555494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254000</xdr:colOff>
      <xdr:row>18</xdr:row>
      <xdr:rowOff>88900</xdr:rowOff>
    </xdr:from>
    <xdr:to>
      <xdr:col>28</xdr:col>
      <xdr:colOff>139700</xdr:colOff>
      <xdr:row>42</xdr:row>
      <xdr:rowOff>50800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215900</xdr:colOff>
      <xdr:row>44</xdr:row>
      <xdr:rowOff>50800</xdr:rowOff>
    </xdr:from>
    <xdr:to>
      <xdr:col>12</xdr:col>
      <xdr:colOff>203200</xdr:colOff>
      <xdr:row>66</xdr:row>
      <xdr:rowOff>12700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43"/>
  <sheetViews>
    <sheetView tabSelected="1" topLeftCell="B1" workbookViewId="0">
      <selection activeCell="G1" sqref="G1:G17"/>
    </sheetView>
  </sheetViews>
  <sheetFormatPr baseColWidth="10" defaultColWidth="6.83203125" defaultRowHeight="13"/>
  <cols>
    <col min="1" max="1" width="10.5" bestFit="1" customWidth="1"/>
    <col min="2" max="2" width="3.1640625" style="1" bestFit="1" customWidth="1"/>
    <col min="3" max="3" width="8.33203125" style="3" bestFit="1" customWidth="1"/>
    <col min="4" max="4" width="8" bestFit="1" customWidth="1"/>
    <col min="5" max="5" width="12.6640625" bestFit="1" customWidth="1"/>
    <col min="6" max="8" width="6.6640625" bestFit="1" customWidth="1"/>
    <col min="9" max="9" width="8.1640625" bestFit="1" customWidth="1"/>
    <col min="10" max="10" width="7.1640625" bestFit="1" customWidth="1"/>
  </cols>
  <sheetData>
    <row r="1" spans="1:9" s="7" customFormat="1">
      <c r="A1" s="6"/>
      <c r="B1" s="6"/>
      <c r="D1" t="s">
        <v>4</v>
      </c>
      <c r="E1" s="3" t="s">
        <v>5</v>
      </c>
      <c r="F1"/>
      <c r="G1" s="18"/>
      <c r="H1"/>
      <c r="I1"/>
    </row>
    <row r="2" spans="1:9">
      <c r="C2" t="s">
        <v>3</v>
      </c>
      <c r="D2" t="s">
        <v>3</v>
      </c>
      <c r="E2" s="3" t="s">
        <v>3</v>
      </c>
      <c r="G2" s="18" t="s">
        <v>13</v>
      </c>
    </row>
    <row r="3" spans="1:9" s="8" customFormat="1">
      <c r="B3" s="9"/>
      <c r="C3" s="6"/>
      <c r="D3" s="8">
        <v>4</v>
      </c>
      <c r="E3" s="7" t="s">
        <v>10</v>
      </c>
      <c r="F3" s="8">
        <v>10</v>
      </c>
      <c r="G3" s="18"/>
      <c r="H3" s="8">
        <v>10</v>
      </c>
      <c r="I3" s="8">
        <v>10</v>
      </c>
    </row>
    <row r="4" spans="1:9" s="7" customFormat="1">
      <c r="A4" s="6"/>
      <c r="B4" s="6"/>
      <c r="C4" s="6" t="s">
        <v>2</v>
      </c>
      <c r="D4"/>
      <c r="E4" s="3"/>
      <c r="F4"/>
      <c r="G4" s="19" t="s">
        <v>14</v>
      </c>
      <c r="H4"/>
      <c r="I4"/>
    </row>
    <row r="5" spans="1:9" s="7" customFormat="1">
      <c r="A5" s="12" t="s">
        <v>12</v>
      </c>
      <c r="B5" s="6"/>
      <c r="C5" s="6" t="s">
        <v>0</v>
      </c>
      <c r="D5" t="s">
        <v>6</v>
      </c>
      <c r="E5" s="3" t="s">
        <v>11</v>
      </c>
      <c r="F5" s="6" t="s">
        <v>7</v>
      </c>
      <c r="G5" s="19">
        <v>6497</v>
      </c>
      <c r="H5" s="6" t="s">
        <v>8</v>
      </c>
      <c r="I5" s="6" t="s">
        <v>9</v>
      </c>
    </row>
    <row r="6" spans="1:9">
      <c r="A6" s="13">
        <v>246.9375</v>
      </c>
      <c r="B6" s="1">
        <v>1</v>
      </c>
      <c r="C6" s="3">
        <v>290</v>
      </c>
      <c r="D6">
        <v>287.5</v>
      </c>
      <c r="E6" s="3">
        <v>289</v>
      </c>
      <c r="F6">
        <v>288</v>
      </c>
      <c r="G6" s="20"/>
      <c r="H6">
        <v>316</v>
      </c>
      <c r="I6">
        <v>299.5</v>
      </c>
    </row>
    <row r="7" spans="1:9">
      <c r="A7" s="13">
        <v>25.615625000000001</v>
      </c>
      <c r="B7" s="1">
        <v>3</v>
      </c>
      <c r="C7" s="3">
        <v>30.2</v>
      </c>
      <c r="D7">
        <v>30.92</v>
      </c>
      <c r="E7" s="3">
        <v>30.21</v>
      </c>
      <c r="F7">
        <v>30.5</v>
      </c>
      <c r="G7" s="20">
        <v>31</v>
      </c>
      <c r="H7">
        <v>32</v>
      </c>
      <c r="I7">
        <v>33</v>
      </c>
    </row>
    <row r="8" spans="1:9">
      <c r="A8" s="13">
        <v>25.390625</v>
      </c>
      <c r="B8" s="1">
        <v>4</v>
      </c>
      <c r="C8" s="3">
        <v>29.5</v>
      </c>
      <c r="D8">
        <v>29.17</v>
      </c>
      <c r="E8" s="3">
        <v>28.79</v>
      </c>
      <c r="F8">
        <v>29</v>
      </c>
      <c r="G8" s="21">
        <v>29</v>
      </c>
      <c r="H8">
        <v>33</v>
      </c>
      <c r="I8">
        <v>34</v>
      </c>
    </row>
    <row r="9" spans="1:9">
      <c r="A9" s="13">
        <v>39.893749999999997</v>
      </c>
      <c r="B9" s="1">
        <v>5</v>
      </c>
      <c r="C9" s="3">
        <v>40</v>
      </c>
      <c r="D9">
        <v>40.520000000000003</v>
      </c>
      <c r="E9" s="3">
        <v>40.020000000000003</v>
      </c>
      <c r="F9">
        <v>39.5</v>
      </c>
      <c r="G9" s="21">
        <v>41</v>
      </c>
      <c r="H9">
        <v>43.5</v>
      </c>
      <c r="I9">
        <v>42</v>
      </c>
    </row>
    <row r="10" spans="1:9">
      <c r="A10" s="13">
        <v>34.593548387096774</v>
      </c>
      <c r="B10" s="1">
        <v>6</v>
      </c>
      <c r="C10" s="3">
        <v>35</v>
      </c>
      <c r="D10" s="3">
        <v>36.29</v>
      </c>
      <c r="E10" s="3">
        <v>33.119999999999997</v>
      </c>
      <c r="F10">
        <v>32</v>
      </c>
      <c r="G10" s="21">
        <v>32.5</v>
      </c>
      <c r="H10">
        <v>33</v>
      </c>
      <c r="I10">
        <v>38</v>
      </c>
    </row>
    <row r="11" spans="1:9">
      <c r="A11" s="13">
        <v>38.384374999999999</v>
      </c>
      <c r="B11" s="1">
        <v>10</v>
      </c>
      <c r="C11" s="3">
        <v>37</v>
      </c>
      <c r="D11">
        <v>35.79</v>
      </c>
      <c r="E11" s="3">
        <v>36.79</v>
      </c>
      <c r="G11" s="21"/>
    </row>
    <row r="12" spans="1:9">
      <c r="A12" s="13">
        <v>37.6</v>
      </c>
      <c r="B12" s="1">
        <v>11</v>
      </c>
      <c r="C12" s="3">
        <v>37</v>
      </c>
      <c r="E12" s="3">
        <v>36.229999999999997</v>
      </c>
      <c r="F12">
        <v>36.5</v>
      </c>
      <c r="G12" s="21"/>
      <c r="H12">
        <v>39</v>
      </c>
      <c r="I12">
        <v>41</v>
      </c>
    </row>
    <row r="13" spans="1:9">
      <c r="A13" s="13">
        <v>30.193750000000001</v>
      </c>
      <c r="B13" s="1">
        <v>12</v>
      </c>
      <c r="C13" s="3">
        <v>31</v>
      </c>
      <c r="D13">
        <v>30.82</v>
      </c>
      <c r="E13" s="3">
        <v>31.03</v>
      </c>
      <c r="F13">
        <v>31</v>
      </c>
      <c r="G13" s="21">
        <v>31</v>
      </c>
      <c r="H13">
        <v>32</v>
      </c>
    </row>
    <row r="14" spans="1:9">
      <c r="A14" s="13">
        <v>23.712499999999999</v>
      </c>
      <c r="B14" s="1">
        <v>13</v>
      </c>
      <c r="C14" s="3">
        <v>23.5</v>
      </c>
      <c r="E14" s="3">
        <v>24.21</v>
      </c>
      <c r="G14" s="21"/>
    </row>
    <row r="15" spans="1:9">
      <c r="A15" s="13">
        <v>26.115625000000001</v>
      </c>
      <c r="B15" s="1">
        <v>14</v>
      </c>
      <c r="C15" s="3">
        <v>27</v>
      </c>
      <c r="E15" s="3">
        <v>26.04</v>
      </c>
      <c r="G15" s="21"/>
    </row>
    <row r="16" spans="1:9">
      <c r="A16" s="13">
        <v>36.020689655172397</v>
      </c>
      <c r="B16" s="1">
        <v>7</v>
      </c>
      <c r="C16" s="3">
        <v>38.5</v>
      </c>
      <c r="D16" s="3">
        <v>39.119999999999997</v>
      </c>
      <c r="E16" s="3">
        <v>38.69</v>
      </c>
      <c r="G16" s="21"/>
    </row>
    <row r="17" spans="1:12">
      <c r="A17" s="13">
        <v>8.3206896551724174</v>
      </c>
      <c r="B17" s="1">
        <v>8</v>
      </c>
      <c r="C17" s="3">
        <v>10</v>
      </c>
      <c r="D17">
        <v>8.42</v>
      </c>
      <c r="E17" s="3">
        <v>7.51</v>
      </c>
      <c r="G17" s="21"/>
    </row>
    <row r="18" spans="1:12">
      <c r="A18" s="10" t="s">
        <v>1</v>
      </c>
      <c r="C18" s="4" t="str">
        <f t="shared" ref="C18:E18" si="0">C5</f>
        <v>L 273-38</v>
      </c>
      <c r="D18" t="str">
        <f t="shared" si="0"/>
        <v>1597 ter</v>
      </c>
      <c r="E18" t="str">
        <f t="shared" si="0"/>
        <v>1527 ter et bis</v>
      </c>
      <c r="F18" t="str">
        <f t="shared" ref="F18:I18" si="1">F5</f>
        <v>6792 H</v>
      </c>
      <c r="G18">
        <f t="shared" si="1"/>
        <v>6497</v>
      </c>
      <c r="H18" t="str">
        <f t="shared" si="1"/>
        <v>6793 H</v>
      </c>
      <c r="I18" t="str">
        <f t="shared" si="1"/>
        <v>6794 H</v>
      </c>
    </row>
    <row r="19" spans="1:12">
      <c r="A19" s="11">
        <v>2.3925870470255211</v>
      </c>
      <c r="B19" s="1">
        <v>1</v>
      </c>
      <c r="C19" s="5">
        <f t="shared" ref="C19:D30" si="2">LOG10(C6)-$A19</f>
        <v>6.9810950873435029E-2</v>
      </c>
      <c r="D19" s="2">
        <f t="shared" ref="D19:E21" si="3">LOG10(D6)-$A19</f>
        <v>6.605080200012825E-2</v>
      </c>
      <c r="E19" s="2">
        <f t="shared" si="3"/>
        <v>6.8310795731026719E-2</v>
      </c>
      <c r="F19" s="2">
        <f>LOG10(F6)-$A19</f>
        <v>6.6805440733709975E-2</v>
      </c>
      <c r="G19" s="14"/>
      <c r="H19" s="2">
        <f t="shared" ref="H19:I23" si="4">LOG10(H6)-$A19</f>
        <v>0.10710003559288284</v>
      </c>
      <c r="I19" s="2">
        <f t="shared" si="4"/>
        <v>8.3809779699809184E-2</v>
      </c>
    </row>
    <row r="20" spans="1:12">
      <c r="A20" s="11">
        <v>1.4085049567667141</v>
      </c>
      <c r="B20" s="1">
        <v>3</v>
      </c>
      <c r="C20" s="5">
        <f t="shared" si="2"/>
        <v>7.1501986190436462E-2</v>
      </c>
      <c r="D20" s="2">
        <f t="shared" si="3"/>
        <v>8.1734528479573187E-2</v>
      </c>
      <c r="E20" s="2">
        <f t="shared" si="3"/>
        <v>7.1645768506566343E-2</v>
      </c>
      <c r="F20" s="2">
        <f>LOG10(F7)-$A20</f>
        <v>7.5794882580071832E-2</v>
      </c>
      <c r="G20" s="14">
        <f>LOG10(G7)-$A20</f>
        <v>8.2856737067558583E-2</v>
      </c>
      <c r="H20" s="2">
        <f t="shared" si="4"/>
        <v>9.664502155319199E-2</v>
      </c>
      <c r="I20" s="2">
        <f t="shared" si="4"/>
        <v>0.11000898311117346</v>
      </c>
    </row>
    <row r="21" spans="1:12">
      <c r="A21" s="11">
        <v>1.4046733913310059</v>
      </c>
      <c r="B21" s="1">
        <v>4</v>
      </c>
      <c r="C21" s="5">
        <f t="shared" si="2"/>
        <v>6.5148624647157094E-2</v>
      </c>
      <c r="D21" s="2">
        <f t="shared" si="3"/>
        <v>6.0263037790726726E-2</v>
      </c>
      <c r="E21" s="2">
        <f t="shared" si="3"/>
        <v>5.4568273547076052E-2</v>
      </c>
      <c r="F21" s="2">
        <f>LOG10(F8)-$A21</f>
        <v>5.7724606567950199E-2</v>
      </c>
      <c r="G21" s="14">
        <f>LOG10(G8)-$A21</f>
        <v>5.7724606567950199E-2</v>
      </c>
      <c r="H21" s="2">
        <f t="shared" si="4"/>
        <v>0.11384054854688164</v>
      </c>
      <c r="I21" s="2">
        <f t="shared" si="4"/>
        <v>0.12680552571124926</v>
      </c>
    </row>
    <row r="22" spans="1:12">
      <c r="A22" s="11">
        <v>1.6009048617738799</v>
      </c>
      <c r="B22" s="1">
        <v>5</v>
      </c>
      <c r="C22" s="5">
        <f t="shared" si="2"/>
        <v>1.1551295540823681E-3</v>
      </c>
      <c r="D22" s="2">
        <f t="shared" ref="D22:E24" si="5">LOG10(D9)-$A22</f>
        <v>6.7645749143629974E-3</v>
      </c>
      <c r="E22" s="2">
        <f t="shared" si="5"/>
        <v>1.3722225263126386E-3</v>
      </c>
      <c r="F22" s="2">
        <f>LOG10(F9)-$A22</f>
        <v>-4.3077661474197892E-3</v>
      </c>
      <c r="G22" s="14">
        <f>LOG10(G9)-$A22</f>
        <v>1.1878994945855537E-2</v>
      </c>
      <c r="H22" s="2">
        <f t="shared" si="4"/>
        <v>3.7584395180757513E-2</v>
      </c>
      <c r="I22" s="2">
        <f t="shared" si="4"/>
        <v>2.234442862402064E-2</v>
      </c>
    </row>
    <row r="23" spans="1:12">
      <c r="A23" s="11">
        <v>1.5389951114765692</v>
      </c>
      <c r="B23" s="1">
        <v>6</v>
      </c>
      <c r="C23" s="5">
        <f t="shared" si="2"/>
        <v>5.0729328737064705E-3</v>
      </c>
      <c r="D23" s="2">
        <f t="shared" si="5"/>
        <v>2.0791856723987312E-2</v>
      </c>
      <c r="E23" s="2">
        <f t="shared" si="5"/>
        <v>-1.8904783363726807E-2</v>
      </c>
      <c r="F23" s="2">
        <f>LOG10(F10)-$A23</f>
        <v>-3.3845133156663154E-2</v>
      </c>
      <c r="G23" s="14">
        <f>LOG10(G10)-$A23</f>
        <v>-2.7111750497694764E-2</v>
      </c>
      <c r="H23" s="2">
        <f t="shared" si="4"/>
        <v>-2.048117159868168E-2</v>
      </c>
      <c r="I23" s="2">
        <f t="shared" si="4"/>
        <v>4.0788485140240915E-2</v>
      </c>
    </row>
    <row r="24" spans="1:12">
      <c r="A24" s="11">
        <v>1.5841544735279651</v>
      </c>
      <c r="B24" s="1">
        <v>10</v>
      </c>
      <c r="C24" s="5">
        <f t="shared" si="2"/>
        <v>-1.5952749460970139E-2</v>
      </c>
      <c r="D24" s="2">
        <f t="shared" si="5"/>
        <v>-3.0392775137960903E-2</v>
      </c>
      <c r="E24" s="2">
        <f t="shared" si="5"/>
        <v>-1.8424685696838194E-2</v>
      </c>
      <c r="F24" s="2"/>
      <c r="G24" s="14"/>
      <c r="H24" s="2"/>
      <c r="I24" s="2"/>
    </row>
    <row r="25" spans="1:12">
      <c r="A25" s="11">
        <v>1.5751878449276613</v>
      </c>
      <c r="B25" s="1">
        <v>11</v>
      </c>
      <c r="C25" s="5">
        <f t="shared" si="2"/>
        <v>-6.9861208606663006E-3</v>
      </c>
      <c r="D25" s="2"/>
      <c r="E25" s="2">
        <f t="shared" ref="E25:E30" si="6">LOG10(E12)-$A25</f>
        <v>-1.6119510893124467E-2</v>
      </c>
      <c r="F25" s="2">
        <f>LOG10(F12)-$A25</f>
        <v>-1.2894980471186646E-2</v>
      </c>
      <c r="G25" s="14"/>
      <c r="H25" s="2">
        <f>LOG10(H12)-$A25</f>
        <v>1.5876762098837816E-2</v>
      </c>
      <c r="I25" s="2">
        <f>LOG10(I12)-$A25</f>
        <v>3.7596011792074169E-2</v>
      </c>
    </row>
    <row r="26" spans="1:12">
      <c r="A26" s="11">
        <v>1.4799170548305951</v>
      </c>
      <c r="B26" s="1">
        <v>12</v>
      </c>
      <c r="C26" s="5">
        <f t="shared" si="2"/>
        <v>1.1444639003677537E-2</v>
      </c>
      <c r="D26" s="2">
        <f>LOG10(D13)-$A26</f>
        <v>8.9155795518054415E-3</v>
      </c>
      <c r="E26" s="2">
        <f t="shared" si="6"/>
        <v>1.1864720753570701E-2</v>
      </c>
      <c r="F26" s="2">
        <f>LOG10(F13)-$A26</f>
        <v>1.1444639003677537E-2</v>
      </c>
      <c r="G26" s="14">
        <f>LOG10(G13)-$A26</f>
        <v>1.1444639003677537E-2</v>
      </c>
      <c r="H26" s="2">
        <f>LOG10(H13)-$A26</f>
        <v>2.5232923489310943E-2</v>
      </c>
      <c r="I26" s="2"/>
    </row>
    <row r="27" spans="1:12">
      <c r="A27" s="11">
        <v>1.3749773438967194</v>
      </c>
      <c r="B27" s="1">
        <v>13</v>
      </c>
      <c r="C27" s="5">
        <f t="shared" si="2"/>
        <v>-3.9094816249831688E-3</v>
      </c>
      <c r="D27" s="2"/>
      <c r="E27" s="2">
        <f t="shared" si="6"/>
        <v>9.0174455450133806E-3</v>
      </c>
      <c r="F27" s="2"/>
      <c r="G27" s="14"/>
      <c r="H27" s="2"/>
      <c r="I27" s="2"/>
    </row>
    <row r="28" spans="1:12">
      <c r="A28" s="11">
        <v>1.416900423847268</v>
      </c>
      <c r="B28" s="1">
        <v>14</v>
      </c>
      <c r="C28" s="5">
        <f t="shared" si="2"/>
        <v>1.4463340311719364E-2</v>
      </c>
      <c r="D28" s="2"/>
      <c r="E28" s="2">
        <f t="shared" si="6"/>
        <v>-1.2594439511137701E-3</v>
      </c>
      <c r="F28" s="2"/>
      <c r="G28" s="14"/>
      <c r="H28" s="2"/>
      <c r="I28" s="2"/>
    </row>
    <row r="29" spans="1:12">
      <c r="A29" s="11">
        <v>1.5565520236020194</v>
      </c>
      <c r="B29" s="1">
        <v>7</v>
      </c>
      <c r="C29" s="5">
        <f t="shared" si="2"/>
        <v>2.8908705906481202E-2</v>
      </c>
      <c r="D29" s="2">
        <f t="shared" si="2"/>
        <v>3.584682251354443E-2</v>
      </c>
      <c r="E29" s="2">
        <f t="shared" si="6"/>
        <v>3.1046706119225442E-2</v>
      </c>
      <c r="F29" s="2"/>
      <c r="G29" s="14"/>
      <c r="H29" s="2"/>
      <c r="I29" s="2"/>
    </row>
    <row r="30" spans="1:12">
      <c r="A30" s="11">
        <v>0.92015932400983003</v>
      </c>
      <c r="B30" s="1">
        <v>8</v>
      </c>
      <c r="C30" s="5">
        <f t="shared" si="2"/>
        <v>7.9840675990169974E-2</v>
      </c>
      <c r="D30" s="2">
        <f t="shared" si="2"/>
        <v>5.1527674898195208E-3</v>
      </c>
      <c r="E30" s="2">
        <f t="shared" si="6"/>
        <v>-4.4519387005661604E-2</v>
      </c>
      <c r="F30" s="2"/>
      <c r="G30" s="14"/>
      <c r="H30" s="2"/>
      <c r="I30" s="2"/>
    </row>
    <row r="31" spans="1:12">
      <c r="C31" s="1" t="s">
        <v>15</v>
      </c>
      <c r="D31" s="1" t="s">
        <v>16</v>
      </c>
      <c r="E31" s="1" t="s">
        <v>17</v>
      </c>
      <c r="F31" s="1" t="s">
        <v>18</v>
      </c>
      <c r="G31" s="1" t="s">
        <v>19</v>
      </c>
      <c r="H31" s="1" t="s">
        <v>20</v>
      </c>
      <c r="I31" s="1"/>
      <c r="J31" s="1" t="s">
        <v>21</v>
      </c>
      <c r="K31" s="1" t="s">
        <v>22</v>
      </c>
      <c r="L31" s="1" t="s">
        <v>23</v>
      </c>
    </row>
    <row r="32" spans="1:12">
      <c r="B32" s="1">
        <v>1</v>
      </c>
      <c r="C32">
        <f t="shared" ref="C32:C43" si="7">COUNT(C6:CG6)</f>
        <v>6</v>
      </c>
      <c r="D32" s="15">
        <f t="shared" ref="D32:D43" si="8">AVERAGE(C6:CG6)</f>
        <v>295</v>
      </c>
      <c r="E32" s="15">
        <f t="shared" ref="E32:E43" si="9">MIN(C6:CG6)</f>
        <v>287.5</v>
      </c>
      <c r="F32" s="15">
        <f t="shared" ref="F32:F43" si="10">MAX(C6:CG6)</f>
        <v>316</v>
      </c>
      <c r="G32" s="16">
        <f t="shared" ref="G32:G43" si="11">STDEV(C6:CG6)</f>
        <v>11.202678251204039</v>
      </c>
      <c r="H32" s="16">
        <f>G32*100/D32</f>
        <v>3.797518051255607</v>
      </c>
      <c r="I32" s="17">
        <v>1</v>
      </c>
      <c r="J32" s="14">
        <f t="shared" ref="J32:L43" si="12">LOG10(D32)-$A19</f>
        <v>7.7234968952641925E-2</v>
      </c>
      <c r="K32" s="14">
        <f t="shared" si="12"/>
        <v>6.605080200012825E-2</v>
      </c>
      <c r="L32" s="14">
        <f t="shared" si="12"/>
        <v>0.10710003559288284</v>
      </c>
    </row>
    <row r="33" spans="2:12">
      <c r="B33" s="1">
        <v>3</v>
      </c>
      <c r="C33">
        <f t="shared" si="7"/>
        <v>7</v>
      </c>
      <c r="D33" s="15">
        <f t="shared" si="8"/>
        <v>31.118571428571432</v>
      </c>
      <c r="E33" s="15">
        <f t="shared" si="9"/>
        <v>30.2</v>
      </c>
      <c r="F33" s="15">
        <f t="shared" si="10"/>
        <v>33</v>
      </c>
      <c r="G33" s="16">
        <f t="shared" si="11"/>
        <v>1.0345760576427314</v>
      </c>
      <c r="H33" s="16">
        <f t="shared" ref="H33:H43" si="13">G33*100/D33</f>
        <v>3.3246258107235547</v>
      </c>
      <c r="I33" s="17">
        <v>3</v>
      </c>
      <c r="J33" s="14">
        <f t="shared" si="12"/>
        <v>8.451469469588746E-2</v>
      </c>
      <c r="K33" s="14">
        <f t="shared" si="12"/>
        <v>7.1501986190436462E-2</v>
      </c>
      <c r="L33" s="14">
        <f t="shared" si="12"/>
        <v>0.11000898311117346</v>
      </c>
    </row>
    <row r="34" spans="2:12">
      <c r="B34" s="1">
        <v>4</v>
      </c>
      <c r="C34">
        <f t="shared" si="7"/>
        <v>7</v>
      </c>
      <c r="D34" s="15">
        <f t="shared" si="8"/>
        <v>30.351428571428574</v>
      </c>
      <c r="E34" s="15">
        <f t="shared" si="9"/>
        <v>28.79</v>
      </c>
      <c r="F34" s="15">
        <f t="shared" si="10"/>
        <v>34</v>
      </c>
      <c r="G34" s="16">
        <f t="shared" si="11"/>
        <v>2.1809205133874952</v>
      </c>
      <c r="H34" s="16">
        <f t="shared" si="13"/>
        <v>7.18556132623198</v>
      </c>
      <c r="I34" s="17">
        <v>4</v>
      </c>
      <c r="J34" s="14">
        <f t="shared" si="12"/>
        <v>7.7505745796492054E-2</v>
      </c>
      <c r="K34" s="14">
        <f t="shared" si="12"/>
        <v>5.4568273547076052E-2</v>
      </c>
      <c r="L34" s="14">
        <f t="shared" si="12"/>
        <v>0.12680552571124926</v>
      </c>
    </row>
    <row r="35" spans="2:12">
      <c r="B35" s="1">
        <v>5</v>
      </c>
      <c r="C35">
        <f t="shared" si="7"/>
        <v>7</v>
      </c>
      <c r="D35" s="15">
        <f t="shared" si="8"/>
        <v>40.934285714285714</v>
      </c>
      <c r="E35" s="15">
        <f t="shared" si="9"/>
        <v>39.5</v>
      </c>
      <c r="F35" s="15">
        <f t="shared" si="10"/>
        <v>43.5</v>
      </c>
      <c r="G35" s="16">
        <f t="shared" si="11"/>
        <v>1.3940690698198697</v>
      </c>
      <c r="H35" s="16">
        <f t="shared" si="13"/>
        <v>3.4056269591467467</v>
      </c>
      <c r="I35" s="17">
        <v>5</v>
      </c>
      <c r="J35" s="14">
        <f t="shared" si="12"/>
        <v>1.1182354765531421E-2</v>
      </c>
      <c r="K35" s="14">
        <f t="shared" si="12"/>
        <v>-4.3077661474197892E-3</v>
      </c>
      <c r="L35" s="14">
        <f t="shared" si="12"/>
        <v>3.7584395180757513E-2</v>
      </c>
    </row>
    <row r="36" spans="2:12">
      <c r="B36" s="1">
        <v>6</v>
      </c>
      <c r="C36">
        <f t="shared" si="7"/>
        <v>7</v>
      </c>
      <c r="D36" s="15">
        <f t="shared" si="8"/>
        <v>34.272857142857141</v>
      </c>
      <c r="E36" s="15">
        <f t="shared" si="9"/>
        <v>32</v>
      </c>
      <c r="F36" s="15">
        <f t="shared" si="10"/>
        <v>38</v>
      </c>
      <c r="G36" s="16">
        <f t="shared" si="11"/>
        <v>2.226632092688527</v>
      </c>
      <c r="H36" s="16">
        <f t="shared" si="13"/>
        <v>6.496779896135922</v>
      </c>
      <c r="I36" s="17">
        <v>6</v>
      </c>
      <c r="J36" s="14">
        <f t="shared" si="12"/>
        <v>-4.0448007539006792E-3</v>
      </c>
      <c r="K36" s="14">
        <f t="shared" si="12"/>
        <v>-3.3845133156663154E-2</v>
      </c>
      <c r="L36" s="14">
        <f t="shared" si="12"/>
        <v>4.0788485140240915E-2</v>
      </c>
    </row>
    <row r="37" spans="2:12">
      <c r="B37" s="1">
        <v>10</v>
      </c>
      <c r="C37">
        <f t="shared" si="7"/>
        <v>3</v>
      </c>
      <c r="D37" s="15">
        <f t="shared" si="8"/>
        <v>36.526666666666664</v>
      </c>
      <c r="E37" s="15">
        <f t="shared" si="9"/>
        <v>35.79</v>
      </c>
      <c r="F37" s="15">
        <f t="shared" si="10"/>
        <v>37</v>
      </c>
      <c r="G37" s="16">
        <f t="shared" si="11"/>
        <v>0.64655497317246846</v>
      </c>
      <c r="H37" s="16">
        <f t="shared" si="13"/>
        <v>1.7700902715070317</v>
      </c>
      <c r="I37" s="17">
        <v>10</v>
      </c>
      <c r="J37" s="14">
        <f t="shared" si="12"/>
        <v>-2.1544432148936643E-2</v>
      </c>
      <c r="K37" s="14">
        <f t="shared" si="12"/>
        <v>-3.0392775137960903E-2</v>
      </c>
      <c r="L37" s="14">
        <f t="shared" si="12"/>
        <v>-1.5952749460970139E-2</v>
      </c>
    </row>
    <row r="38" spans="2:12">
      <c r="B38" s="1">
        <v>11</v>
      </c>
      <c r="C38">
        <f t="shared" si="7"/>
        <v>5</v>
      </c>
      <c r="D38" s="15">
        <f t="shared" si="8"/>
        <v>37.945999999999998</v>
      </c>
      <c r="E38" s="15">
        <f t="shared" si="9"/>
        <v>36.229999999999997</v>
      </c>
      <c r="F38" s="15">
        <f t="shared" si="10"/>
        <v>41</v>
      </c>
      <c r="G38" s="16">
        <f t="shared" si="11"/>
        <v>2.0228890231548422</v>
      </c>
      <c r="H38" s="16">
        <f t="shared" si="13"/>
        <v>5.3309677519497241</v>
      </c>
      <c r="I38" s="17">
        <v>11</v>
      </c>
      <c r="J38" s="14">
        <f t="shared" si="12"/>
        <v>3.978157451797637E-3</v>
      </c>
      <c r="K38" s="14">
        <f t="shared" si="12"/>
        <v>-1.6119510893124467E-2</v>
      </c>
      <c r="L38" s="14">
        <f t="shared" si="12"/>
        <v>3.7596011792074169E-2</v>
      </c>
    </row>
    <row r="39" spans="2:12">
      <c r="B39" s="1">
        <v>12</v>
      </c>
      <c r="C39">
        <f t="shared" si="7"/>
        <v>6</v>
      </c>
      <c r="D39" s="15">
        <f t="shared" si="8"/>
        <v>31.141666666666666</v>
      </c>
      <c r="E39" s="15">
        <f t="shared" si="9"/>
        <v>30.82</v>
      </c>
      <c r="F39" s="15">
        <f t="shared" si="10"/>
        <v>32</v>
      </c>
      <c r="G39" s="16">
        <f t="shared" si="11"/>
        <v>0.42728990939019645</v>
      </c>
      <c r="H39" s="16">
        <f t="shared" si="13"/>
        <v>1.3720842688472994</v>
      </c>
      <c r="I39" s="17">
        <v>12</v>
      </c>
      <c r="J39" s="14">
        <f t="shared" si="12"/>
        <v>1.342479697141763E-2</v>
      </c>
      <c r="K39" s="14">
        <f t="shared" si="12"/>
        <v>8.9155795518054415E-3</v>
      </c>
      <c r="L39" s="14">
        <f t="shared" si="12"/>
        <v>2.5232923489310943E-2</v>
      </c>
    </row>
    <row r="40" spans="2:12">
      <c r="B40" s="1">
        <v>13</v>
      </c>
      <c r="C40">
        <f t="shared" si="7"/>
        <v>2</v>
      </c>
      <c r="D40" s="15">
        <f t="shared" si="8"/>
        <v>23.855</v>
      </c>
      <c r="E40" s="15">
        <f t="shared" si="9"/>
        <v>23.5</v>
      </c>
      <c r="F40" s="15">
        <f t="shared" si="10"/>
        <v>24.21</v>
      </c>
      <c r="G40" s="16">
        <f t="shared" si="11"/>
        <v>0.50204581464250242</v>
      </c>
      <c r="H40" s="16">
        <f t="shared" si="13"/>
        <v>2.1045726876650699</v>
      </c>
      <c r="I40" s="17">
        <v>13</v>
      </c>
      <c r="J40" s="14">
        <f t="shared" si="12"/>
        <v>2.6020769982255665E-3</v>
      </c>
      <c r="K40" s="14">
        <f t="shared" si="12"/>
        <v>-3.9094816249831688E-3</v>
      </c>
      <c r="L40" s="14">
        <f t="shared" si="12"/>
        <v>9.0174455450133806E-3</v>
      </c>
    </row>
    <row r="41" spans="2:12">
      <c r="B41" s="1">
        <v>14</v>
      </c>
      <c r="C41">
        <f t="shared" si="7"/>
        <v>2</v>
      </c>
      <c r="D41" s="15">
        <f t="shared" si="8"/>
        <v>26.52</v>
      </c>
      <c r="E41" s="15">
        <f t="shared" si="9"/>
        <v>26.04</v>
      </c>
      <c r="F41" s="15">
        <f t="shared" si="10"/>
        <v>27</v>
      </c>
      <c r="G41" s="16">
        <f t="shared" si="11"/>
        <v>0.67882250993913196</v>
      </c>
      <c r="H41" s="16">
        <f t="shared" si="13"/>
        <v>2.5596625563315683</v>
      </c>
      <c r="I41" s="17">
        <v>14</v>
      </c>
      <c r="J41" s="14">
        <f t="shared" si="12"/>
        <v>6.6730958854674949E-3</v>
      </c>
      <c r="K41" s="14">
        <f t="shared" si="12"/>
        <v>-1.2594439511137701E-3</v>
      </c>
      <c r="L41" s="14">
        <f t="shared" si="12"/>
        <v>1.4463340311719364E-2</v>
      </c>
    </row>
    <row r="42" spans="2:12">
      <c r="B42" s="1">
        <v>7</v>
      </c>
      <c r="C42">
        <f t="shared" si="7"/>
        <v>3</v>
      </c>
      <c r="D42" s="15">
        <f t="shared" si="8"/>
        <v>38.770000000000003</v>
      </c>
      <c r="E42" s="15">
        <f t="shared" si="9"/>
        <v>38.5</v>
      </c>
      <c r="F42" s="15">
        <f t="shared" si="10"/>
        <v>39.119999999999997</v>
      </c>
      <c r="G42" s="16">
        <f t="shared" si="11"/>
        <v>0.31764760348451515</v>
      </c>
      <c r="H42" s="16">
        <f t="shared" si="13"/>
        <v>0.81931287976403178</v>
      </c>
      <c r="I42" s="1">
        <v>7</v>
      </c>
      <c r="J42" s="14">
        <f t="shared" si="12"/>
        <v>3.1943777405190721E-2</v>
      </c>
      <c r="K42" s="14">
        <f t="shared" si="12"/>
        <v>2.8908705906481202E-2</v>
      </c>
      <c r="L42" s="14">
        <f t="shared" si="12"/>
        <v>3.584682251354443E-2</v>
      </c>
    </row>
    <row r="43" spans="2:12">
      <c r="B43" s="1">
        <v>8</v>
      </c>
      <c r="C43">
        <f t="shared" si="7"/>
        <v>3</v>
      </c>
      <c r="D43" s="15">
        <f t="shared" si="8"/>
        <v>8.6433333333333326</v>
      </c>
      <c r="E43" s="15">
        <f t="shared" si="9"/>
        <v>7.51</v>
      </c>
      <c r="F43" s="15">
        <f t="shared" si="10"/>
        <v>10</v>
      </c>
      <c r="G43" s="16">
        <f t="shared" si="11"/>
        <v>1.2599338606979822</v>
      </c>
      <c r="H43" s="16">
        <f t="shared" si="13"/>
        <v>14.576944011160613</v>
      </c>
      <c r="I43" s="1">
        <v>8</v>
      </c>
      <c r="J43" s="14">
        <f t="shared" si="12"/>
        <v>1.6521938039859019E-2</v>
      </c>
      <c r="K43" s="14">
        <f t="shared" si="12"/>
        <v>-4.4519387005661604E-2</v>
      </c>
      <c r="L43" s="14">
        <f t="shared" si="12"/>
        <v>7.9840675990169974E-2</v>
      </c>
    </row>
  </sheetData>
  <sheetCalcPr fullCalcOnLoad="1"/>
  <phoneticPr fontId="2"/>
  <printOptions gridLines="1"/>
  <pageMargins left="0.78740157480314965" right="0.78740157480314965" top="0.98425196850393704" bottom="0.98425196850393704" header="0.51181102362204722" footer="0.5118110236220472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cp:lastPrinted>2004-07-05T14:39:35Z</cp:lastPrinted>
  <dcterms:created xsi:type="dcterms:W3CDTF">2003-11-14T14:01:45Z</dcterms:created>
  <dcterms:modified xsi:type="dcterms:W3CDTF">2020-05-02T17:40:35Z</dcterms:modified>
</cp:coreProperties>
</file>